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9875" windowHeight="7980" activeTab="1"/>
  </bookViews>
  <sheets>
    <sheet name="Sheet1" sheetId="1" r:id="rId1"/>
    <sheet name="Sheet2" sheetId="2" r:id="rId2"/>
  </sheets>
  <definedNames/>
  <calcPr fullCalcOnLoad="1" iterate="1" iterateCount="100" iterateDelta="0.001"/>
</workbook>
</file>

<file path=xl/sharedStrings.xml><?xml version="1.0" encoding="utf-8"?>
<sst xmlns="http://schemas.openxmlformats.org/spreadsheetml/2006/main" count="20" uniqueCount="19">
  <si>
    <t>Fonctionnement de la monnaie</t>
  </si>
  <si>
    <t>Bank balance sheets</t>
  </si>
  <si>
    <t>Calculs financiers: relation emprunts, investissements, taux d'intérêt, annuités de remboursement</t>
  </si>
  <si>
    <t xml:space="preserve">capex par emprunt </t>
  </si>
  <si>
    <t>intérêt annuel %</t>
  </si>
  <si>
    <t xml:space="preserve">durée </t>
  </si>
  <si>
    <t>valeur future des annuités</t>
  </si>
  <si>
    <t>annuités intérêt et capital</t>
  </si>
  <si>
    <t>années</t>
  </si>
  <si>
    <t>Cash Flow capex + intérêts</t>
  </si>
  <si>
    <t>capex</t>
  </si>
  <si>
    <t>revenus</t>
  </si>
  <si>
    <t>TRI</t>
  </si>
  <si>
    <t>valzur actuelle des annuités</t>
  </si>
  <si>
    <t>intérêts sur capex</t>
  </si>
  <si>
    <t>= vérification du TRI calculé</t>
  </si>
  <si>
    <t>intérêts annuels</t>
  </si>
  <si>
    <t>valeurs futures intérêts et capital en fin de période</t>
  </si>
  <si>
    <t>valeurs futures des annuités intérêts et capital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</si>
</sst>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F_-;\-* #,##0\ _F_-;_-* &quot;-&quot;??\ _F_-;_-@_-"/>
    <numFmt numFmtId="165" formatCode="_-* #,##0.00\ _F_-;\-* #,##0.00\ _F_-;_-* &quot;-&quot;??\ _F_-;_-@_-"/>
  </numFmts>
  <fonts count="14">
    <font>
      <sz val="10"/>
      <name val="Arial"/>
      <family val="0"/>
    </font>
    <font>
      <b/>
      <sz val="12"/>
      <name val="Arial"/>
      <family val="2"/>
    </font>
    <font>
      <b/>
      <u val="single"/>
      <sz val="14"/>
      <color indexed="12"/>
      <name val="Arial"/>
      <family val="2"/>
    </font>
    <font>
      <u val="single"/>
      <sz val="10"/>
      <color indexed="12"/>
      <name val="MS Sans Serif"/>
      <family val="0"/>
    </font>
    <font>
      <b/>
      <sz val="14"/>
      <name val="Arial"/>
      <family val="2"/>
    </font>
    <font>
      <b/>
      <sz val="15"/>
      <color indexed="48"/>
      <name val="MS Sans Serif"/>
      <family val="2"/>
    </font>
    <font>
      <b/>
      <sz val="10"/>
      <name val="Arial Black"/>
      <family val="2"/>
    </font>
    <font>
      <u val="single"/>
      <sz val="14"/>
      <name val="Arial Black"/>
      <family val="2"/>
    </font>
    <font>
      <b/>
      <u val="single"/>
      <sz val="10"/>
      <name val="CG Times (W1)"/>
      <family val="0"/>
    </font>
    <font>
      <sz val="10"/>
      <name val="Arial Black"/>
      <family val="2"/>
    </font>
    <font>
      <sz val="12"/>
      <name val="CG Times (W1)"/>
      <family val="0"/>
    </font>
    <font>
      <sz val="10"/>
      <color indexed="48"/>
      <name val="Arial Black"/>
      <family val="2"/>
    </font>
    <font>
      <sz val="10"/>
      <color indexed="12"/>
      <name val="Arial Black"/>
      <family val="2"/>
    </font>
    <font>
      <u val="single"/>
      <sz val="10"/>
      <color indexed="36"/>
      <name val="Arial"/>
      <family val="0"/>
    </font>
  </fonts>
  <fills count="6">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1">
    <border>
      <left/>
      <right/>
      <top/>
      <bottom/>
      <diagonal/>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65"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0" fillId="0" borderId="0" applyFont="0">
      <alignment horizontal="right"/>
      <protection/>
    </xf>
    <xf numFmtId="9" fontId="0" fillId="0" borderId="0" applyFont="0" applyFill="0" applyBorder="0" applyAlignment="0" applyProtection="0"/>
  </cellStyleXfs>
  <cellXfs count="20">
    <xf numFmtId="0" fontId="0" fillId="0" borderId="0" xfId="0" applyAlignment="1">
      <alignment/>
    </xf>
    <xf numFmtId="0" fontId="0" fillId="0" borderId="0" xfId="0" applyAlignment="1">
      <alignment horizontal="center"/>
    </xf>
    <xf numFmtId="0" fontId="4" fillId="0" borderId="0" xfId="0" applyFont="1" applyAlignment="1">
      <alignment/>
    </xf>
    <xf numFmtId="0" fontId="9" fillId="0" borderId="0" xfId="23" applyFont="1">
      <alignment horizontal="right"/>
      <protection/>
    </xf>
    <xf numFmtId="0" fontId="9" fillId="0" borderId="0" xfId="23" applyFont="1" applyAlignment="1">
      <alignment horizontal="left"/>
      <protection/>
    </xf>
    <xf numFmtId="164" fontId="9" fillId="2" borderId="0" xfId="18" applyNumberFormat="1" applyFont="1" applyFill="1" applyAlignment="1">
      <alignment/>
    </xf>
    <xf numFmtId="10" fontId="9" fillId="0" borderId="0" xfId="24" applyNumberFormat="1" applyFont="1" applyAlignment="1">
      <alignment/>
    </xf>
    <xf numFmtId="38" fontId="9" fillId="3" borderId="0" xfId="18" applyNumberFormat="1" applyFont="1" applyFill="1" applyAlignment="1">
      <alignment/>
    </xf>
    <xf numFmtId="8" fontId="9" fillId="0" borderId="0" xfId="23" applyNumberFormat="1" applyFont="1">
      <alignment horizontal="right"/>
      <protection/>
    </xf>
    <xf numFmtId="38" fontId="9" fillId="0" borderId="0" xfId="18" applyNumberFormat="1" applyFont="1" applyAlignment="1">
      <alignment/>
    </xf>
    <xf numFmtId="38" fontId="9" fillId="0" borderId="0" xfId="18" applyNumberFormat="1" applyFont="1" applyAlignment="1">
      <alignment horizontal="left"/>
    </xf>
    <xf numFmtId="10" fontId="9" fillId="0" borderId="0" xfId="23" applyNumberFormat="1" applyFont="1">
      <alignment horizontal="right"/>
      <protection/>
    </xf>
    <xf numFmtId="38" fontId="11" fillId="4" borderId="0" xfId="18" applyNumberFormat="1" applyFont="1" applyFill="1" applyAlignment="1">
      <alignment/>
    </xf>
    <xf numFmtId="0" fontId="12" fillId="0" borderId="0" xfId="23" applyFont="1" applyAlignment="1" quotePrefix="1">
      <alignment horizontal="left"/>
      <protection/>
    </xf>
    <xf numFmtId="1" fontId="9" fillId="0" borderId="0" xfId="23" applyNumberFormat="1" applyFont="1">
      <alignment horizontal="right"/>
      <protection/>
    </xf>
    <xf numFmtId="0" fontId="9" fillId="0" borderId="0" xfId="23" applyFont="1" applyAlignment="1">
      <alignment horizontal="left" wrapText="1"/>
      <protection/>
    </xf>
    <xf numFmtId="0" fontId="2" fillId="0" borderId="0" xfId="22" applyFont="1" applyAlignment="1">
      <alignment horizontal="center"/>
    </xf>
    <xf numFmtId="0" fontId="2" fillId="0" borderId="0" xfId="22" applyFont="1" applyAlignment="1">
      <alignment horizontal="center" vertical="center"/>
    </xf>
    <xf numFmtId="0" fontId="7" fillId="5" borderId="0" xfId="15" applyFont="1" applyFill="1" applyAlignment="1">
      <alignment horizontal="center" vertical="center" wrapText="1"/>
      <protection/>
    </xf>
    <xf numFmtId="43" fontId="9" fillId="0" borderId="0" xfId="16" applyFont="1" applyAlignment="1">
      <alignment horizontal="right"/>
    </xf>
  </cellXfs>
  <cellStyles count="11">
    <cellStyle name="Normal" xfId="0"/>
    <cellStyle name="centré" xfId="15"/>
    <cellStyle name="Comma" xfId="16"/>
    <cellStyle name="Comma [0]" xfId="17"/>
    <cellStyle name="Comma_TRI" xfId="18"/>
    <cellStyle name="Currency" xfId="19"/>
    <cellStyle name="Currency [0]" xfId="20"/>
    <cellStyle name="Followed Hyperlink" xfId="21"/>
    <cellStyle name="Hyperlink" xfId="22"/>
    <cellStyle name="Normal_TRI"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95250</xdr:rowOff>
    </xdr:from>
    <xdr:to>
      <xdr:col>8</xdr:col>
      <xdr:colOff>466725</xdr:colOff>
      <xdr:row>9</xdr:row>
      <xdr:rowOff>19050</xdr:rowOff>
    </xdr:to>
    <xdr:sp>
      <xdr:nvSpPr>
        <xdr:cNvPr id="1" name="TextBox 1"/>
        <xdr:cNvSpPr txBox="1">
          <a:spLocks noChangeArrowheads="1"/>
        </xdr:cNvSpPr>
      </xdr:nvSpPr>
      <xdr:spPr>
        <a:xfrm>
          <a:off x="295275" y="95250"/>
          <a:ext cx="5048250" cy="14668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1" i="0" u="none" baseline="0">
              <a:latin typeface="Arial"/>
              <a:ea typeface="Arial"/>
              <a:cs typeface="Arial"/>
            </a:rPr>
            <a:t>Cet exercice doit être fait en se référant au point de vue de l'investisseur qui emprunte, et de celui d'une institution financière qui prête. Il est nécessaire de connaître le fonctionnement de la monnaie et le bilan des banques.
Exercez vous à modifier les paramètres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19</xdr:row>
      <xdr:rowOff>152400</xdr:rowOff>
    </xdr:from>
    <xdr:to>
      <xdr:col>5</xdr:col>
      <xdr:colOff>781050</xdr:colOff>
      <xdr:row>22</xdr:row>
      <xdr:rowOff>9525</xdr:rowOff>
    </xdr:to>
    <xdr:sp>
      <xdr:nvSpPr>
        <xdr:cNvPr id="1" name="TextBox 1"/>
        <xdr:cNvSpPr txBox="1">
          <a:spLocks noChangeArrowheads="1"/>
        </xdr:cNvSpPr>
      </xdr:nvSpPr>
      <xdr:spPr>
        <a:xfrm>
          <a:off x="3009900" y="4257675"/>
          <a:ext cx="403860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500" b="1" i="0" u="none" baseline="0">
              <a:solidFill>
                <a:srgbClr val="3366FF"/>
              </a:solidFill>
            </a:rPr>
            <a:t>=C17*(1+$B$3)^(C17-1)</a:t>
          </a:r>
        </a:p>
      </xdr:txBody>
    </xdr:sp>
    <xdr:clientData/>
  </xdr:twoCellAnchor>
  <xdr:twoCellAnchor>
    <xdr:from>
      <xdr:col>2</xdr:col>
      <xdr:colOff>219075</xdr:colOff>
      <xdr:row>16</xdr:row>
      <xdr:rowOff>161925</xdr:rowOff>
    </xdr:from>
    <xdr:to>
      <xdr:col>2</xdr:col>
      <xdr:colOff>219075</xdr:colOff>
      <xdr:row>20</xdr:row>
      <xdr:rowOff>152400</xdr:rowOff>
    </xdr:to>
    <xdr:sp>
      <xdr:nvSpPr>
        <xdr:cNvPr id="2" name="Line 2"/>
        <xdr:cNvSpPr>
          <a:spLocks/>
        </xdr:cNvSpPr>
      </xdr:nvSpPr>
      <xdr:spPr>
        <a:xfrm flipH="1" flipV="1">
          <a:off x="3752850" y="3695700"/>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142875</xdr:rowOff>
    </xdr:from>
    <xdr:to>
      <xdr:col>8</xdr:col>
      <xdr:colOff>190500</xdr:colOff>
      <xdr:row>23</xdr:row>
      <xdr:rowOff>685800</xdr:rowOff>
    </xdr:to>
    <xdr:sp>
      <xdr:nvSpPr>
        <xdr:cNvPr id="3" name="TextBox 3"/>
        <xdr:cNvSpPr txBox="1">
          <a:spLocks noChangeArrowheads="1"/>
        </xdr:cNvSpPr>
      </xdr:nvSpPr>
      <xdr:spPr>
        <a:xfrm>
          <a:off x="3228975" y="4981575"/>
          <a:ext cx="5200650" cy="54292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1" i="0" u="none" baseline="0"/>
            <a:t>Schéma avec remboursement du capital en fin de période</a:t>
          </a:r>
        </a:p>
      </xdr:txBody>
    </xdr:sp>
    <xdr:clientData/>
  </xdr:twoCellAnchor>
  <xdr:twoCellAnchor>
    <xdr:from>
      <xdr:col>5</xdr:col>
      <xdr:colOff>266700</xdr:colOff>
      <xdr:row>2</xdr:row>
      <xdr:rowOff>28575</xdr:rowOff>
    </xdr:from>
    <xdr:to>
      <xdr:col>13</xdr:col>
      <xdr:colOff>542925</xdr:colOff>
      <xdr:row>5</xdr:row>
      <xdr:rowOff>0</xdr:rowOff>
    </xdr:to>
    <xdr:sp>
      <xdr:nvSpPr>
        <xdr:cNvPr id="4" name="TextBox 4"/>
        <xdr:cNvSpPr txBox="1">
          <a:spLocks noChangeArrowheads="1"/>
        </xdr:cNvSpPr>
      </xdr:nvSpPr>
      <xdr:spPr>
        <a:xfrm>
          <a:off x="6534150" y="895350"/>
          <a:ext cx="5200650" cy="54292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1" i="0" u="none" baseline="0"/>
            <a:t>Schéma avec remboursement du capital dans les annuités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1PgJsAb" TargetMode="External" /><Relationship Id="rId2" Type="http://schemas.openxmlformats.org/officeDocument/2006/relationships/hyperlink" Target="http://bit.ly/1PgK5t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1:G18"/>
  <sheetViews>
    <sheetView workbookViewId="0" topLeftCell="A1">
      <selection activeCell="B14" sqref="B14:G14"/>
    </sheetView>
  </sheetViews>
  <sheetFormatPr defaultColWidth="9.140625" defaultRowHeight="12.75"/>
  <sheetData>
    <row r="8" ht="19.5" customHeight="1"/>
    <row r="11" spans="1:7" ht="18">
      <c r="A11" s="16" t="s">
        <v>0</v>
      </c>
      <c r="B11" s="16"/>
      <c r="C11" s="16"/>
      <c r="D11" s="16"/>
      <c r="E11" s="16"/>
      <c r="F11" s="16"/>
      <c r="G11" s="16"/>
    </row>
    <row r="14" spans="2:7" ht="18">
      <c r="B14" s="17" t="s">
        <v>1</v>
      </c>
      <c r="C14" s="17"/>
      <c r="D14" s="17"/>
      <c r="E14" s="17"/>
      <c r="F14" s="17"/>
      <c r="G14" s="17"/>
    </row>
    <row r="16" ht="12.75">
      <c r="B16" s="1"/>
    </row>
    <row r="18" ht="18">
      <c r="C18" s="2"/>
    </row>
  </sheetData>
  <mergeCells count="2">
    <mergeCell ref="A11:G11"/>
    <mergeCell ref="B14:G14"/>
  </mergeCells>
  <hyperlinks>
    <hyperlink ref="B14:G14" r:id="rId1" display="Bank balance sheets"/>
    <hyperlink ref="A11" r:id="rId2" display="Fonctionnement de la monnaie"/>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dimension ref="A1:W48"/>
  <sheetViews>
    <sheetView tabSelected="1" workbookViewId="0" topLeftCell="A1">
      <selection activeCell="E34" sqref="E34"/>
    </sheetView>
  </sheetViews>
  <sheetFormatPr defaultColWidth="9.140625" defaultRowHeight="12.75"/>
  <cols>
    <col min="1" max="1" width="36.00390625" style="3" bestFit="1" customWidth="1"/>
    <col min="2" max="2" width="17.00390625" style="3" bestFit="1" customWidth="1"/>
    <col min="3" max="3" width="16.7109375" style="3" customWidth="1"/>
    <col min="4" max="4" width="14.140625" style="3" customWidth="1"/>
    <col min="5" max="5" width="10.140625" style="3" customWidth="1"/>
    <col min="6" max="6" width="11.8515625" style="3" bestFit="1" customWidth="1"/>
    <col min="7" max="21" width="8.8515625" style="3" bestFit="1" customWidth="1"/>
    <col min="22" max="22" width="8.8515625" style="3" bestFit="1" customWidth="1" collapsed="1"/>
    <col min="23" max="16384" width="11.421875" style="3" customWidth="1"/>
  </cols>
  <sheetData>
    <row r="1" spans="1:7" ht="53.25" customHeight="1">
      <c r="A1" s="18" t="s">
        <v>2</v>
      </c>
      <c r="B1" s="18"/>
      <c r="C1" s="18"/>
      <c r="D1" s="18"/>
      <c r="E1" s="18"/>
      <c r="F1" s="18"/>
      <c r="G1" s="18"/>
    </row>
    <row r="2" spans="1:2" ht="15">
      <c r="A2" s="4" t="s">
        <v>3</v>
      </c>
      <c r="B2" s="5">
        <v>10000</v>
      </c>
    </row>
    <row r="3" spans="1:2" ht="15">
      <c r="A3" s="4" t="s">
        <v>4</v>
      </c>
      <c r="B3" s="6">
        <v>0.08</v>
      </c>
    </row>
    <row r="4" spans="1:6" ht="15">
      <c r="A4" s="4" t="s">
        <v>5</v>
      </c>
      <c r="B4" s="3">
        <v>20</v>
      </c>
      <c r="C4" s="4" t="s">
        <v>6</v>
      </c>
      <c r="E4" s="7">
        <f>FV(B3,B4,B5)</f>
        <v>46609.57143849306</v>
      </c>
      <c r="F4" s="8"/>
    </row>
    <row r="5" spans="1:2" ht="15">
      <c r="A5" s="4" t="s">
        <v>7</v>
      </c>
      <c r="B5" s="9">
        <f>PMT(B3,B4,B2)</f>
        <v>-1018.5220882315058</v>
      </c>
    </row>
    <row r="6" ht="15">
      <c r="A6" s="4"/>
    </row>
    <row r="7" spans="1:22" ht="15">
      <c r="A7" s="4" t="s">
        <v>8</v>
      </c>
      <c r="B7" s="3">
        <v>-1</v>
      </c>
      <c r="C7" s="3">
        <v>1</v>
      </c>
      <c r="D7" s="3">
        <v>2</v>
      </c>
      <c r="E7" s="3">
        <v>3</v>
      </c>
      <c r="F7" s="3">
        <v>4</v>
      </c>
      <c r="G7" s="3">
        <v>5</v>
      </c>
      <c r="H7" s="3">
        <v>6</v>
      </c>
      <c r="I7" s="3">
        <v>7</v>
      </c>
      <c r="J7" s="3">
        <v>8</v>
      </c>
      <c r="K7" s="3">
        <v>9</v>
      </c>
      <c r="L7" s="3">
        <v>10</v>
      </c>
      <c r="M7" s="3">
        <v>11</v>
      </c>
      <c r="N7" s="3">
        <v>12</v>
      </c>
      <c r="O7" s="3">
        <v>13</v>
      </c>
      <c r="P7" s="3">
        <v>14</v>
      </c>
      <c r="Q7" s="3">
        <v>15</v>
      </c>
      <c r="R7" s="3">
        <v>16</v>
      </c>
      <c r="S7" s="3">
        <v>17</v>
      </c>
      <c r="T7" s="3">
        <v>18</v>
      </c>
      <c r="U7" s="3">
        <v>19</v>
      </c>
      <c r="V7" s="3">
        <v>20</v>
      </c>
    </row>
    <row r="8" spans="1:22" s="9" customFormat="1" ht="15">
      <c r="A8" s="10" t="s">
        <v>9</v>
      </c>
      <c r="C8" s="9">
        <f>PMT(B3,B4,B9)</f>
        <v>1018.5220882315058</v>
      </c>
      <c r="D8" s="9">
        <f aca="true" t="shared" si="0" ref="D8:V8">C8</f>
        <v>1018.5220882315058</v>
      </c>
      <c r="E8" s="9">
        <f t="shared" si="0"/>
        <v>1018.5220882315058</v>
      </c>
      <c r="F8" s="9">
        <f t="shared" si="0"/>
        <v>1018.5220882315058</v>
      </c>
      <c r="G8" s="9">
        <f t="shared" si="0"/>
        <v>1018.5220882315058</v>
      </c>
      <c r="H8" s="9">
        <f t="shared" si="0"/>
        <v>1018.5220882315058</v>
      </c>
      <c r="I8" s="9">
        <f t="shared" si="0"/>
        <v>1018.5220882315058</v>
      </c>
      <c r="J8" s="9">
        <f t="shared" si="0"/>
        <v>1018.5220882315058</v>
      </c>
      <c r="K8" s="9">
        <f t="shared" si="0"/>
        <v>1018.5220882315058</v>
      </c>
      <c r="L8" s="9">
        <f t="shared" si="0"/>
        <v>1018.5220882315058</v>
      </c>
      <c r="M8" s="9">
        <f t="shared" si="0"/>
        <v>1018.5220882315058</v>
      </c>
      <c r="N8" s="9">
        <f t="shared" si="0"/>
        <v>1018.5220882315058</v>
      </c>
      <c r="O8" s="9">
        <f t="shared" si="0"/>
        <v>1018.5220882315058</v>
      </c>
      <c r="P8" s="9">
        <f t="shared" si="0"/>
        <v>1018.5220882315058</v>
      </c>
      <c r="Q8" s="9">
        <f t="shared" si="0"/>
        <v>1018.5220882315058</v>
      </c>
      <c r="R8" s="9">
        <f t="shared" si="0"/>
        <v>1018.5220882315058</v>
      </c>
      <c r="S8" s="9">
        <f t="shared" si="0"/>
        <v>1018.5220882315058</v>
      </c>
      <c r="T8" s="9">
        <f t="shared" si="0"/>
        <v>1018.5220882315058</v>
      </c>
      <c r="U8" s="9">
        <f t="shared" si="0"/>
        <v>1018.5220882315058</v>
      </c>
      <c r="V8" s="9">
        <f t="shared" si="0"/>
        <v>1018.5220882315058</v>
      </c>
    </row>
    <row r="9" spans="1:2" s="9" customFormat="1" ht="15">
      <c r="A9" s="10" t="s">
        <v>10</v>
      </c>
      <c r="B9" s="9">
        <f>-B2</f>
        <v>-10000</v>
      </c>
    </row>
    <row r="10" spans="1:22" s="9" customFormat="1" ht="15">
      <c r="A10" s="10" t="s">
        <v>11</v>
      </c>
      <c r="B10" s="9">
        <f aca="true" t="shared" si="1" ref="B10:V10">SUM(B8:B9)</f>
        <v>-10000</v>
      </c>
      <c r="C10" s="9">
        <f t="shared" si="1"/>
        <v>1018.5220882315058</v>
      </c>
      <c r="D10" s="9">
        <f t="shared" si="1"/>
        <v>1018.5220882315058</v>
      </c>
      <c r="E10" s="9">
        <f t="shared" si="1"/>
        <v>1018.5220882315058</v>
      </c>
      <c r="F10" s="9">
        <f t="shared" si="1"/>
        <v>1018.5220882315058</v>
      </c>
      <c r="G10" s="9">
        <f t="shared" si="1"/>
        <v>1018.5220882315058</v>
      </c>
      <c r="H10" s="9">
        <f t="shared" si="1"/>
        <v>1018.5220882315058</v>
      </c>
      <c r="I10" s="9">
        <f t="shared" si="1"/>
        <v>1018.5220882315058</v>
      </c>
      <c r="J10" s="9">
        <f t="shared" si="1"/>
        <v>1018.5220882315058</v>
      </c>
      <c r="K10" s="9">
        <f t="shared" si="1"/>
        <v>1018.5220882315058</v>
      </c>
      <c r="L10" s="9">
        <f t="shared" si="1"/>
        <v>1018.5220882315058</v>
      </c>
      <c r="M10" s="9">
        <f t="shared" si="1"/>
        <v>1018.5220882315058</v>
      </c>
      <c r="N10" s="9">
        <f t="shared" si="1"/>
        <v>1018.5220882315058</v>
      </c>
      <c r="O10" s="9">
        <f t="shared" si="1"/>
        <v>1018.5220882315058</v>
      </c>
      <c r="P10" s="9">
        <f t="shared" si="1"/>
        <v>1018.5220882315058</v>
      </c>
      <c r="Q10" s="9">
        <f t="shared" si="1"/>
        <v>1018.5220882315058</v>
      </c>
      <c r="R10" s="9">
        <f t="shared" si="1"/>
        <v>1018.5220882315058</v>
      </c>
      <c r="S10" s="9">
        <f t="shared" si="1"/>
        <v>1018.5220882315058</v>
      </c>
      <c r="T10" s="9">
        <f t="shared" si="1"/>
        <v>1018.5220882315058</v>
      </c>
      <c r="U10" s="9">
        <f t="shared" si="1"/>
        <v>1018.5220882315058</v>
      </c>
      <c r="V10" s="9">
        <f t="shared" si="1"/>
        <v>1018.5220882315058</v>
      </c>
    </row>
    <row r="11" spans="1:2" ht="15">
      <c r="A11" s="4" t="s">
        <v>12</v>
      </c>
      <c r="B11" s="11">
        <f>IRR(B10:V10,0.1)</f>
        <v>0.08000000000011999</v>
      </c>
    </row>
    <row r="12" spans="1:2" ht="15">
      <c r="A12" s="4" t="s">
        <v>13</v>
      </c>
      <c r="B12" s="12">
        <f>-PV(B3,20,C8)</f>
        <v>10000</v>
      </c>
    </row>
    <row r="13" spans="1:3" ht="15">
      <c r="A13" s="4" t="s">
        <v>14</v>
      </c>
      <c r="B13" s="6">
        <f>(E4/B2)^(1/B4)-1</f>
        <v>0.08000000000000007</v>
      </c>
      <c r="C13" s="13" t="s">
        <v>15</v>
      </c>
    </row>
    <row r="14" ht="15">
      <c r="A14" s="4"/>
    </row>
    <row r="15" spans="1:3" ht="15">
      <c r="A15" s="4" t="s">
        <v>6</v>
      </c>
      <c r="B15" s="7">
        <f>B2*(1+B3)^B4</f>
        <v>46609.57143849306</v>
      </c>
      <c r="C15" s="13"/>
    </row>
    <row r="16" spans="3:22" ht="15">
      <c r="C16" s="3">
        <v>20</v>
      </c>
      <c r="D16" s="3">
        <v>19</v>
      </c>
      <c r="E16" s="3">
        <v>18</v>
      </c>
      <c r="F16" s="3">
        <v>17</v>
      </c>
      <c r="G16" s="3">
        <v>16</v>
      </c>
      <c r="H16" s="3">
        <v>15</v>
      </c>
      <c r="I16" s="3">
        <v>14</v>
      </c>
      <c r="J16" s="3">
        <v>13</v>
      </c>
      <c r="K16" s="3">
        <v>12</v>
      </c>
      <c r="L16" s="3">
        <v>11</v>
      </c>
      <c r="M16" s="3">
        <v>10</v>
      </c>
      <c r="N16" s="3">
        <v>9</v>
      </c>
      <c r="O16" s="3">
        <v>8</v>
      </c>
      <c r="P16" s="3">
        <v>7</v>
      </c>
      <c r="Q16" s="3">
        <v>6</v>
      </c>
      <c r="R16" s="3">
        <v>5</v>
      </c>
      <c r="S16" s="3">
        <v>4</v>
      </c>
      <c r="T16" s="3">
        <v>3</v>
      </c>
      <c r="U16" s="3">
        <v>2</v>
      </c>
      <c r="V16" s="3">
        <v>1</v>
      </c>
    </row>
    <row r="17" spans="3:23" ht="15">
      <c r="C17" s="14">
        <f>C8</f>
        <v>1018.5220882315058</v>
      </c>
      <c r="D17" s="14">
        <f aca="true" t="shared" si="2" ref="D17:V17">D8</f>
        <v>1018.5220882315058</v>
      </c>
      <c r="E17" s="14">
        <f t="shared" si="2"/>
        <v>1018.5220882315058</v>
      </c>
      <c r="F17" s="14">
        <f t="shared" si="2"/>
        <v>1018.5220882315058</v>
      </c>
      <c r="G17" s="14">
        <f t="shared" si="2"/>
        <v>1018.5220882315058</v>
      </c>
      <c r="H17" s="14">
        <f t="shared" si="2"/>
        <v>1018.5220882315058</v>
      </c>
      <c r="I17" s="14">
        <f t="shared" si="2"/>
        <v>1018.5220882315058</v>
      </c>
      <c r="J17" s="14">
        <f t="shared" si="2"/>
        <v>1018.5220882315058</v>
      </c>
      <c r="K17" s="14">
        <f t="shared" si="2"/>
        <v>1018.5220882315058</v>
      </c>
      <c r="L17" s="14">
        <f t="shared" si="2"/>
        <v>1018.5220882315058</v>
      </c>
      <c r="M17" s="14">
        <f t="shared" si="2"/>
        <v>1018.5220882315058</v>
      </c>
      <c r="N17" s="14">
        <f t="shared" si="2"/>
        <v>1018.5220882315058</v>
      </c>
      <c r="O17" s="14">
        <f t="shared" si="2"/>
        <v>1018.5220882315058</v>
      </c>
      <c r="P17" s="14">
        <f t="shared" si="2"/>
        <v>1018.5220882315058</v>
      </c>
      <c r="Q17" s="14">
        <f t="shared" si="2"/>
        <v>1018.5220882315058</v>
      </c>
      <c r="R17" s="14">
        <f t="shared" si="2"/>
        <v>1018.5220882315058</v>
      </c>
      <c r="S17" s="14">
        <f t="shared" si="2"/>
        <v>1018.5220882315058</v>
      </c>
      <c r="T17" s="14">
        <f t="shared" si="2"/>
        <v>1018.5220882315058</v>
      </c>
      <c r="U17" s="14">
        <f t="shared" si="2"/>
        <v>1018.5220882315058</v>
      </c>
      <c r="V17" s="14">
        <f t="shared" si="2"/>
        <v>1018.5220882315058</v>
      </c>
      <c r="W17" s="14">
        <f>SUM(C17:V17)</f>
        <v>20370.441764630115</v>
      </c>
    </row>
    <row r="19" spans="2:23" ht="15">
      <c r="B19" s="3" t="s">
        <v>18</v>
      </c>
      <c r="C19" s="14">
        <f>C17*(1+$B$3)^(C16-1)</f>
        <v>4395.636854917547</v>
      </c>
      <c r="D19" s="14">
        <f>D17*(1+$B$3)^(D16-1)</f>
        <v>4070.0341249236544</v>
      </c>
      <c r="E19" s="14">
        <f aca="true" t="shared" si="3" ref="E19:V19">E17*(1+$B$3)^(E16-1)</f>
        <v>3768.5501156700498</v>
      </c>
      <c r="F19" s="14">
        <f t="shared" si="3"/>
        <v>3489.398255250046</v>
      </c>
      <c r="G19" s="14">
        <f t="shared" si="3"/>
        <v>3230.9243104167094</v>
      </c>
      <c r="H19" s="14">
        <f t="shared" si="3"/>
        <v>2991.596583719175</v>
      </c>
      <c r="I19" s="14">
        <f t="shared" si="3"/>
        <v>2769.9968367770134</v>
      </c>
      <c r="J19" s="14">
        <f t="shared" si="3"/>
        <v>2564.811885904642</v>
      </c>
      <c r="K19" s="14">
        <f t="shared" si="3"/>
        <v>2374.8258202820757</v>
      </c>
      <c r="L19" s="14">
        <f t="shared" si="3"/>
        <v>2198.9127965574776</v>
      </c>
      <c r="M19" s="14">
        <f t="shared" si="3"/>
        <v>2036.0303671828497</v>
      </c>
      <c r="N19" s="14">
        <f t="shared" si="3"/>
        <v>1885.2133029470829</v>
      </c>
      <c r="O19" s="14">
        <f t="shared" si="3"/>
        <v>1745.5678730991508</v>
      </c>
      <c r="P19" s="14">
        <f t="shared" si="3"/>
        <v>1616.2665491658804</v>
      </c>
      <c r="Q19" s="14">
        <f t="shared" si="3"/>
        <v>1496.5431010795187</v>
      </c>
      <c r="R19" s="14">
        <f t="shared" si="3"/>
        <v>1385.6880565551098</v>
      </c>
      <c r="S19" s="14">
        <f t="shared" si="3"/>
        <v>1283.0444968102868</v>
      </c>
      <c r="T19" s="14">
        <f t="shared" si="3"/>
        <v>1188.0041637132285</v>
      </c>
      <c r="U19" s="14">
        <f t="shared" si="3"/>
        <v>1100.0038552900264</v>
      </c>
      <c r="V19" s="14">
        <f t="shared" si="3"/>
        <v>1018.5220882315058</v>
      </c>
      <c r="W19" s="14">
        <f>SUM(C19:V19)</f>
        <v>46609.57143849304</v>
      </c>
    </row>
    <row r="22" ht="15">
      <c r="C22" s="14"/>
    </row>
    <row r="23" ht="15">
      <c r="C23" s="14"/>
    </row>
    <row r="24" ht="60.75" customHeight="1">
      <c r="C24" s="14"/>
    </row>
    <row r="25" ht="15">
      <c r="C25" s="14"/>
    </row>
    <row r="26" spans="1:23" ht="15">
      <c r="A26" s="3" t="s">
        <v>16</v>
      </c>
      <c r="C26" s="14">
        <f aca="true" t="shared" si="4" ref="C26:U26">$B2*$B3</f>
        <v>800</v>
      </c>
      <c r="D26" s="14">
        <f t="shared" si="4"/>
        <v>800</v>
      </c>
      <c r="E26" s="14">
        <f t="shared" si="4"/>
        <v>800</v>
      </c>
      <c r="F26" s="14">
        <f t="shared" si="4"/>
        <v>800</v>
      </c>
      <c r="G26" s="14">
        <f t="shared" si="4"/>
        <v>800</v>
      </c>
      <c r="H26" s="14">
        <f t="shared" si="4"/>
        <v>800</v>
      </c>
      <c r="I26" s="14">
        <f t="shared" si="4"/>
        <v>800</v>
      </c>
      <c r="J26" s="14">
        <f t="shared" si="4"/>
        <v>800</v>
      </c>
      <c r="K26" s="14">
        <f t="shared" si="4"/>
        <v>800</v>
      </c>
      <c r="L26" s="14">
        <f t="shared" si="4"/>
        <v>800</v>
      </c>
      <c r="M26" s="14">
        <f t="shared" si="4"/>
        <v>800</v>
      </c>
      <c r="N26" s="14">
        <f t="shared" si="4"/>
        <v>800</v>
      </c>
      <c r="O26" s="14">
        <f t="shared" si="4"/>
        <v>800</v>
      </c>
      <c r="P26" s="14">
        <f t="shared" si="4"/>
        <v>800</v>
      </c>
      <c r="Q26" s="14">
        <f t="shared" si="4"/>
        <v>800</v>
      </c>
      <c r="R26" s="14">
        <f t="shared" si="4"/>
        <v>800</v>
      </c>
      <c r="S26" s="14">
        <f t="shared" si="4"/>
        <v>800</v>
      </c>
      <c r="T26" s="14">
        <f t="shared" si="4"/>
        <v>800</v>
      </c>
      <c r="U26" s="14">
        <f t="shared" si="4"/>
        <v>800</v>
      </c>
      <c r="V26" s="14">
        <f>$B2*$B3+B2</f>
        <v>10800</v>
      </c>
      <c r="W26" s="14">
        <f>SUM(C26:V26)</f>
        <v>26000</v>
      </c>
    </row>
    <row r="27" spans="2:23" ht="15">
      <c r="B27" s="14"/>
      <c r="C27" s="14"/>
      <c r="D27" s="14"/>
      <c r="E27" s="14"/>
      <c r="F27" s="14"/>
      <c r="G27" s="14"/>
      <c r="H27" s="14"/>
      <c r="I27" s="14"/>
      <c r="J27" s="14"/>
      <c r="K27" s="14"/>
      <c r="L27" s="14"/>
      <c r="M27" s="14"/>
      <c r="N27" s="14"/>
      <c r="O27" s="14"/>
      <c r="P27" s="14"/>
      <c r="Q27" s="14"/>
      <c r="R27" s="14"/>
      <c r="S27" s="14"/>
      <c r="T27" s="14"/>
      <c r="U27" s="14"/>
      <c r="V27" s="14"/>
      <c r="W27" s="14"/>
    </row>
    <row r="28" spans="1:23" ht="30">
      <c r="A28" s="15" t="s">
        <v>17</v>
      </c>
      <c r="C28" s="14">
        <f>C26*(1+$B$3)^(C16-1)</f>
        <v>3452.560847295783</v>
      </c>
      <c r="D28" s="14">
        <f aca="true" t="shared" si="5" ref="D28:V28">D26*(1+$B$3)^(D16-1)</f>
        <v>3196.8155993479468</v>
      </c>
      <c r="E28" s="14">
        <f t="shared" si="5"/>
        <v>2960.014443840691</v>
      </c>
      <c r="F28" s="14">
        <f t="shared" si="5"/>
        <v>2740.7541146673066</v>
      </c>
      <c r="G28" s="14">
        <f t="shared" si="5"/>
        <v>2537.7352913586174</v>
      </c>
      <c r="H28" s="14">
        <f t="shared" si="5"/>
        <v>2349.7548994061267</v>
      </c>
      <c r="I28" s="14">
        <f t="shared" si="5"/>
        <v>2175.6989809315987</v>
      </c>
      <c r="J28" s="14">
        <f t="shared" si="5"/>
        <v>2014.5360934551838</v>
      </c>
      <c r="K28" s="14">
        <f t="shared" si="5"/>
        <v>1865.3111976436885</v>
      </c>
      <c r="L28" s="14">
        <f t="shared" si="5"/>
        <v>1727.1399978182303</v>
      </c>
      <c r="M28" s="14">
        <f t="shared" si="5"/>
        <v>1599.2037016835463</v>
      </c>
      <c r="N28" s="14">
        <f t="shared" si="5"/>
        <v>1480.7441682255057</v>
      </c>
      <c r="O28" s="14">
        <f t="shared" si="5"/>
        <v>1371.0594150236166</v>
      </c>
      <c r="P28" s="14">
        <f t="shared" si="5"/>
        <v>1269.4994583552004</v>
      </c>
      <c r="Q28" s="14">
        <f t="shared" si="5"/>
        <v>1175.4624614400002</v>
      </c>
      <c r="R28" s="14">
        <f t="shared" si="5"/>
        <v>1088.3911680000003</v>
      </c>
      <c r="S28" s="14">
        <f t="shared" si="5"/>
        <v>1007.7696000000001</v>
      </c>
      <c r="T28" s="14">
        <f t="shared" si="5"/>
        <v>933.1200000000001</v>
      </c>
      <c r="U28" s="14">
        <f t="shared" si="5"/>
        <v>864</v>
      </c>
      <c r="V28" s="14">
        <f t="shared" si="5"/>
        <v>10800</v>
      </c>
      <c r="W28" s="14">
        <f>SUM(C28:V28)</f>
        <v>46609.57143849305</v>
      </c>
    </row>
    <row r="29" ht="15">
      <c r="C29" s="14"/>
    </row>
    <row r="30" ht="15">
      <c r="C30" s="14"/>
    </row>
    <row r="31" ht="15">
      <c r="C31" s="14"/>
    </row>
    <row r="32" ht="15">
      <c r="C32" s="19"/>
    </row>
    <row r="33" ht="15">
      <c r="C33" s="14"/>
    </row>
    <row r="34" ht="15">
      <c r="C34" s="14"/>
    </row>
    <row r="35" ht="15">
      <c r="C35" s="14"/>
    </row>
    <row r="36" ht="15">
      <c r="C36" s="14"/>
    </row>
    <row r="37" ht="15">
      <c r="C37" s="14"/>
    </row>
    <row r="38" ht="15">
      <c r="C38" s="14"/>
    </row>
    <row r="39" ht="15">
      <c r="C39" s="14"/>
    </row>
    <row r="40" ht="15">
      <c r="C40" s="14"/>
    </row>
    <row r="41" ht="12" customHeight="1">
      <c r="C41" s="14"/>
    </row>
    <row r="42" ht="15">
      <c r="C42" s="14"/>
    </row>
    <row r="43" ht="15">
      <c r="C43" s="14"/>
    </row>
    <row r="44" ht="15">
      <c r="C44" s="14"/>
    </row>
    <row r="45" ht="15">
      <c r="C45" s="14"/>
    </row>
    <row r="46" ht="15">
      <c r="C46" s="14"/>
    </row>
    <row r="47" ht="15">
      <c r="C47" s="14"/>
    </row>
    <row r="48" ht="15">
      <c r="C48" s="14"/>
    </row>
  </sheetData>
  <mergeCells count="1">
    <mergeCell ref="A1:G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pratclif@gmail.com</dc:creator>
  <cp:keywords/>
  <dc:description/>
  <cp:lastModifiedBy>Pierre</cp:lastModifiedBy>
  <dcterms:created xsi:type="dcterms:W3CDTF">2016-01-20T17:41:36Z</dcterms:created>
  <dcterms:modified xsi:type="dcterms:W3CDTF">2016-02-03T10:54:27Z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